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ljr\5\"/>
    </mc:Choice>
  </mc:AlternateContent>
  <bookViews>
    <workbookView xWindow="0" yWindow="0" windowWidth="11640" windowHeight="4812" activeTab="3"/>
  </bookViews>
  <sheets>
    <sheet name="Base Run" sheetId="4" r:id="rId1"/>
    <sheet name="Hard Coded List" sheetId="2" r:id="rId2"/>
    <sheet name="File Sourced List" sheetId="5" r:id="rId3"/>
    <sheet name="Summary" sheetId="7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K21" i="5" s="1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K8" i="5" s="1"/>
  <c r="J5" i="5"/>
  <c r="J4" i="5"/>
  <c r="J3" i="5"/>
  <c r="J2" i="5"/>
  <c r="K10" i="5" l="1"/>
  <c r="K12" i="5"/>
  <c r="K14" i="5"/>
  <c r="K16" i="5"/>
  <c r="K18" i="5"/>
  <c r="K20" i="5"/>
  <c r="K11" i="5"/>
  <c r="K13" i="5"/>
  <c r="K15" i="5"/>
  <c r="K17" i="5"/>
  <c r="K19" i="5"/>
  <c r="K9" i="5"/>
  <c r="J21" i="4"/>
  <c r="K21" i="4" s="1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K8" i="4" s="1"/>
  <c r="J5" i="4"/>
  <c r="J4" i="4"/>
  <c r="J3" i="4"/>
  <c r="J2" i="4"/>
  <c r="J21" i="2"/>
  <c r="K21" i="2" s="1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K8" i="2" s="1"/>
  <c r="J5" i="2"/>
  <c r="J4" i="2"/>
  <c r="J3" i="2"/>
  <c r="J2" i="2"/>
  <c r="K11" i="4" l="1"/>
  <c r="K20" i="2"/>
  <c r="K15" i="4"/>
  <c r="K19" i="4"/>
  <c r="K9" i="4"/>
  <c r="K13" i="4"/>
  <c r="K17" i="4"/>
  <c r="L9" i="5"/>
  <c r="L20" i="5"/>
  <c r="L12" i="5"/>
  <c r="L17" i="5"/>
  <c r="L21" i="5"/>
  <c r="L16" i="5"/>
  <c r="L8" i="5"/>
  <c r="L15" i="5"/>
  <c r="L18" i="5"/>
  <c r="L14" i="5"/>
  <c r="L10" i="5"/>
  <c r="L19" i="5"/>
  <c r="L13" i="5"/>
  <c r="L11" i="5"/>
  <c r="K10" i="4"/>
  <c r="K12" i="4"/>
  <c r="L12" i="4" s="1"/>
  <c r="K14" i="4"/>
  <c r="K16" i="4"/>
  <c r="K18" i="4"/>
  <c r="K20" i="4"/>
  <c r="L16" i="4"/>
  <c r="K15" i="2"/>
  <c r="K17" i="2"/>
  <c r="K10" i="2"/>
  <c r="K12" i="2"/>
  <c r="K14" i="2"/>
  <c r="K16" i="2"/>
  <c r="K18" i="2"/>
  <c r="K9" i="2"/>
  <c r="K13" i="2"/>
  <c r="K19" i="2"/>
  <c r="K11" i="2"/>
  <c r="L19" i="4" l="1"/>
  <c r="L13" i="4"/>
  <c r="L9" i="4"/>
  <c r="L8" i="4"/>
  <c r="L20" i="4"/>
  <c r="L18" i="4"/>
  <c r="L14" i="4"/>
  <c r="L10" i="4"/>
  <c r="L21" i="4"/>
  <c r="L17" i="4"/>
  <c r="L15" i="4"/>
  <c r="L11" i="4"/>
  <c r="L9" i="2"/>
  <c r="L19" i="2"/>
  <c r="L11" i="2"/>
  <c r="L13" i="2"/>
  <c r="L21" i="2"/>
  <c r="L18" i="2"/>
  <c r="L14" i="2"/>
  <c r="L10" i="2"/>
  <c r="L20" i="2"/>
  <c r="L17" i="2"/>
  <c r="L16" i="2"/>
  <c r="L12" i="2"/>
  <c r="L8" i="2"/>
  <c r="L15" i="2"/>
</calcChain>
</file>

<file path=xl/sharedStrings.xml><?xml version="1.0" encoding="utf-8"?>
<sst xmlns="http://schemas.openxmlformats.org/spreadsheetml/2006/main" count="321" uniqueCount="89">
  <si>
    <t>e5555501</t>
  </si>
  <si>
    <t>SUCCESS</t>
  </si>
  <si>
    <t>Th1s1s-A-Pass1</t>
  </si>
  <si>
    <t>e5555502</t>
  </si>
  <si>
    <t>e5555503</t>
  </si>
  <si>
    <t>e5555504</t>
  </si>
  <si>
    <t>e5555505</t>
  </si>
  <si>
    <t>e5555506</t>
  </si>
  <si>
    <t>e5555507</t>
  </si>
  <si>
    <t>e5555508</t>
  </si>
  <si>
    <t>e5555509</t>
  </si>
  <si>
    <t>e5555510</t>
  </si>
  <si>
    <t>e5555511</t>
  </si>
  <si>
    <t>e5555512</t>
  </si>
  <si>
    <t>e5555513</t>
  </si>
  <si>
    <t>e5555514</t>
  </si>
  <si>
    <t>e5555515</t>
  </si>
  <si>
    <t>e5555516</t>
  </si>
  <si>
    <t>e5555517</t>
  </si>
  <si>
    <t>e5555518</t>
  </si>
  <si>
    <t>e5555519</t>
  </si>
  <si>
    <t>e5555520</t>
  </si>
  <si>
    <t>e5555521</t>
  </si>
  <si>
    <t>e5555522</t>
  </si>
  <si>
    <t>e5555523</t>
  </si>
  <si>
    <t>e5555524</t>
  </si>
  <si>
    <t>e5555525</t>
  </si>
  <si>
    <t>e5555526</t>
  </si>
  <si>
    <t>e5555527</t>
  </si>
  <si>
    <t>e5555528</t>
  </si>
  <si>
    <t>e5555529</t>
  </si>
  <si>
    <t>e5555530</t>
  </si>
  <si>
    <t>FAILURE</t>
  </si>
  <si>
    <t>Max</t>
  </si>
  <si>
    <t>Min</t>
  </si>
  <si>
    <t>Average</t>
  </si>
  <si>
    <t>StDev</t>
  </si>
  <si>
    <t>Count</t>
  </si>
  <si>
    <t>Time</t>
  </si>
  <si>
    <t>Range</t>
  </si>
  <si>
    <t>Percent</t>
  </si>
  <si>
    <t>IDMTestGN5555501-TestString1</t>
  </si>
  <si>
    <t>IDMTestGN5555502-TestString1</t>
  </si>
  <si>
    <t>IDMTestGN5555503-TestString1</t>
  </si>
  <si>
    <t>IDMTestGN5555504-TestString1</t>
  </si>
  <si>
    <t>IDMTestGN5555505-TestString1</t>
  </si>
  <si>
    <t>IDMTestGN5555506-TestString1</t>
  </si>
  <si>
    <t>IDMTestGN5555507-TestString1</t>
  </si>
  <si>
    <t>IDMTestGN5555508-TestString1</t>
  </si>
  <si>
    <t>IDMTestGN5555509-TestString1</t>
  </si>
  <si>
    <t>IDMTestGN5555510-TestString1</t>
  </si>
  <si>
    <t>IDMTestGN5555511-TestString1</t>
  </si>
  <si>
    <t>IDMTestGN5555512-TestString1</t>
  </si>
  <si>
    <t>IDMTestGN5555513-TestString1</t>
  </si>
  <si>
    <t>IDMTestGN5555514-TestString1</t>
  </si>
  <si>
    <t>IDMTestGN5555515-TestString1</t>
  </si>
  <si>
    <t>IDMTestGN5555516-TestString1</t>
  </si>
  <si>
    <t>IDMTestGN5555517-TestString1</t>
  </si>
  <si>
    <t>IDMTestGN5555518-TestString1</t>
  </si>
  <si>
    <t>IDMTestGN5555519-TestString1</t>
  </si>
  <si>
    <t>IDMTestGN5555520-TestString1</t>
  </si>
  <si>
    <t>IDMTestGN5555521-TestString1</t>
  </si>
  <si>
    <t>IDMTestGN5555522-TestString1</t>
  </si>
  <si>
    <t>IDMTestGN5555523-TestString1</t>
  </si>
  <si>
    <t>IDMTestGN5555524-TestString1</t>
  </si>
  <si>
    <t>IDMTestGN5555525-TestString1</t>
  </si>
  <si>
    <t>IDMTestGN5555526-TestString1</t>
  </si>
  <si>
    <t>IDMTestGN5555527-TestString1</t>
  </si>
  <si>
    <t>IDMTestGN5555528-TestString1</t>
  </si>
  <si>
    <t>IDMTestGN5555529-TestString1</t>
  </si>
  <si>
    <t>IDMTestGN5555530-TestString1</t>
  </si>
  <si>
    <t>No Filter</t>
  </si>
  <si>
    <t>Hard Coded Filter</t>
  </si>
  <si>
    <t>File Sourced Filter</t>
  </si>
  <si>
    <t>Load Run</t>
  </si>
  <si>
    <t>0-0.1</t>
  </si>
  <si>
    <t>0.1-0.2</t>
  </si>
  <si>
    <t>0.2-0.3</t>
  </si>
  <si>
    <t>0.3-0.4</t>
  </si>
  <si>
    <t>0.4-0.5</t>
  </si>
  <si>
    <t>0.5-0.6</t>
  </si>
  <si>
    <t>0.6-0.7</t>
  </si>
  <si>
    <t>0.7-0.8</t>
  </si>
  <si>
    <t>0.8-0.9</t>
  </si>
  <si>
    <t>0.9-1</t>
  </si>
  <si>
    <t>1-2</t>
  </si>
  <si>
    <t>2-5</t>
  </si>
  <si>
    <t>5-10</t>
  </si>
  <si>
    <t>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</si>
</sst>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0" fontId="2" fillId="0" borderId="0" xfId="0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to Complete</a:t>
            </a:r>
            <a:r>
              <a:rPr lang="en-US" baseline="0"/>
              <a:t> Password Change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00888411550209"/>
          <c:y val="3.3914182715236024E-2"/>
          <c:w val="0.85334951881014875"/>
          <c:h val="0.87511273351225927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[1]Sheet1!$B$7</c:f>
              <c:strCache>
                <c:ptCount val="1"/>
                <c:pt idx="0">
                  <c:v>No Filter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[1]Sheet1!$A$8:$A$21</c:f>
              <c:strCache>
                <c:ptCount val="14"/>
                <c:pt idx="0">
                  <c:v>0-0.1</c:v>
                </c:pt>
                <c:pt idx="1">
                  <c:v>0.1-0.2</c:v>
                </c:pt>
                <c:pt idx="2">
                  <c:v>0.2-0.3</c:v>
                </c:pt>
                <c:pt idx="3">
                  <c:v>0.3-0.4</c:v>
                </c:pt>
                <c:pt idx="4">
                  <c:v>0.4-0.5</c:v>
                </c:pt>
                <c:pt idx="5">
                  <c:v>0.5-0.6</c:v>
                </c:pt>
                <c:pt idx="6">
                  <c:v>0.6-0.7</c:v>
                </c:pt>
                <c:pt idx="7">
                  <c:v>0.7-0.8</c:v>
                </c:pt>
                <c:pt idx="8">
                  <c:v>0.8-0.9</c:v>
                </c:pt>
                <c:pt idx="9">
                  <c:v>0.9-1</c:v>
                </c:pt>
                <c:pt idx="10">
                  <c:v>1-2</c:v>
                </c:pt>
                <c:pt idx="11">
                  <c:v>2-5</c:v>
                </c:pt>
                <c:pt idx="12">
                  <c:v>5-10</c:v>
                </c:pt>
                <c:pt idx="13">
                  <c:v>&gt;10</c:v>
                </c:pt>
              </c:strCache>
            </c:strRef>
          </c:cat>
          <c:val>
            <c:numRef>
              <c:f>[1]Sheet1!$B$8:$B$21</c:f>
              <c:numCache>
                <c:formatCode>General</c:formatCode>
                <c:ptCount val="14"/>
                <c:pt idx="0">
                  <c:v>0.1007</c:v>
                </c:pt>
                <c:pt idx="1">
                  <c:v>2.0000000000000001E-4</c:v>
                </c:pt>
                <c:pt idx="2">
                  <c:v>0</c:v>
                </c:pt>
                <c:pt idx="3">
                  <c:v>0</c:v>
                </c:pt>
                <c:pt idx="4">
                  <c:v>5.0000000000000002E-5</c:v>
                </c:pt>
                <c:pt idx="5">
                  <c:v>0.65710000000000002</c:v>
                </c:pt>
                <c:pt idx="6">
                  <c:v>0.14635000000000001</c:v>
                </c:pt>
                <c:pt idx="7">
                  <c:v>2.3599999999999999E-2</c:v>
                </c:pt>
                <c:pt idx="8">
                  <c:v>4.2500000000000003E-3</c:v>
                </c:pt>
                <c:pt idx="9">
                  <c:v>1.32E-2</c:v>
                </c:pt>
                <c:pt idx="10">
                  <c:v>5.3100000000000001E-2</c:v>
                </c:pt>
                <c:pt idx="11">
                  <c:v>1.1999999999999999E-3</c:v>
                </c:pt>
                <c:pt idx="12">
                  <c:v>2.0000000000000001E-4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1-47A2-90FB-4FDA6AE13FE7}"/>
            </c:ext>
          </c:extLst>
        </c:ser>
        <c:ser>
          <c:idx val="1"/>
          <c:order val="1"/>
          <c:tx>
            <c:strRef>
              <c:f>[1]Sheet1!$C$7</c:f>
              <c:strCache>
                <c:ptCount val="1"/>
                <c:pt idx="0">
                  <c:v>Hard Coded Filter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[1]Sheet1!$A$8:$A$21</c:f>
              <c:strCache>
                <c:ptCount val="14"/>
                <c:pt idx="0">
                  <c:v>0-0.1</c:v>
                </c:pt>
                <c:pt idx="1">
                  <c:v>0.1-0.2</c:v>
                </c:pt>
                <c:pt idx="2">
                  <c:v>0.2-0.3</c:v>
                </c:pt>
                <c:pt idx="3">
                  <c:v>0.3-0.4</c:v>
                </c:pt>
                <c:pt idx="4">
                  <c:v>0.4-0.5</c:v>
                </c:pt>
                <c:pt idx="5">
                  <c:v>0.5-0.6</c:v>
                </c:pt>
                <c:pt idx="6">
                  <c:v>0.6-0.7</c:v>
                </c:pt>
                <c:pt idx="7">
                  <c:v>0.7-0.8</c:v>
                </c:pt>
                <c:pt idx="8">
                  <c:v>0.8-0.9</c:v>
                </c:pt>
                <c:pt idx="9">
                  <c:v>0.9-1</c:v>
                </c:pt>
                <c:pt idx="10">
                  <c:v>1-2</c:v>
                </c:pt>
                <c:pt idx="11">
                  <c:v>2-5</c:v>
                </c:pt>
                <c:pt idx="12">
                  <c:v>5-10</c:v>
                </c:pt>
                <c:pt idx="13">
                  <c:v>&gt;10</c:v>
                </c:pt>
              </c:strCache>
            </c:strRef>
          </c:cat>
          <c:val>
            <c:numRef>
              <c:f>[1]Sheet1!$C$8:$C$21</c:f>
              <c:numCache>
                <c:formatCode>General</c:formatCode>
                <c:ptCount val="14"/>
                <c:pt idx="0">
                  <c:v>0.10034999999999999</c:v>
                </c:pt>
                <c:pt idx="1">
                  <c:v>5.0000000000000001E-4</c:v>
                </c:pt>
                <c:pt idx="2">
                  <c:v>5.0000000000000002E-5</c:v>
                </c:pt>
                <c:pt idx="3">
                  <c:v>0</c:v>
                </c:pt>
                <c:pt idx="4">
                  <c:v>0</c:v>
                </c:pt>
                <c:pt idx="5">
                  <c:v>6.1449999999999998E-2</c:v>
                </c:pt>
                <c:pt idx="6">
                  <c:v>0.47049999999999997</c:v>
                </c:pt>
                <c:pt idx="7">
                  <c:v>0.16589999999999999</c:v>
                </c:pt>
                <c:pt idx="8">
                  <c:v>7.7049999999999993E-2</c:v>
                </c:pt>
                <c:pt idx="9">
                  <c:v>2.9749999999999999E-2</c:v>
                </c:pt>
                <c:pt idx="10">
                  <c:v>8.8400000000000006E-2</c:v>
                </c:pt>
                <c:pt idx="11">
                  <c:v>5.8500000000000002E-3</c:v>
                </c:pt>
                <c:pt idx="12">
                  <c:v>2.0000000000000001E-4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1-47A2-90FB-4FDA6AE13FE7}"/>
            </c:ext>
          </c:extLst>
        </c:ser>
        <c:ser>
          <c:idx val="2"/>
          <c:order val="2"/>
          <c:tx>
            <c:strRef>
              <c:f>[1]Sheet1!$D$7</c:f>
              <c:strCache>
                <c:ptCount val="1"/>
                <c:pt idx="0">
                  <c:v>File Sourced Filter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[1]Sheet1!$A$8:$A$21</c:f>
              <c:strCache>
                <c:ptCount val="14"/>
                <c:pt idx="0">
                  <c:v>0-0.1</c:v>
                </c:pt>
                <c:pt idx="1">
                  <c:v>0.1-0.2</c:v>
                </c:pt>
                <c:pt idx="2">
                  <c:v>0.2-0.3</c:v>
                </c:pt>
                <c:pt idx="3">
                  <c:v>0.3-0.4</c:v>
                </c:pt>
                <c:pt idx="4">
                  <c:v>0.4-0.5</c:v>
                </c:pt>
                <c:pt idx="5">
                  <c:v>0.5-0.6</c:v>
                </c:pt>
                <c:pt idx="6">
                  <c:v>0.6-0.7</c:v>
                </c:pt>
                <c:pt idx="7">
                  <c:v>0.7-0.8</c:v>
                </c:pt>
                <c:pt idx="8">
                  <c:v>0.8-0.9</c:v>
                </c:pt>
                <c:pt idx="9">
                  <c:v>0.9-1</c:v>
                </c:pt>
                <c:pt idx="10">
                  <c:v>1-2</c:v>
                </c:pt>
                <c:pt idx="11">
                  <c:v>2-5</c:v>
                </c:pt>
                <c:pt idx="12">
                  <c:v>5-10</c:v>
                </c:pt>
                <c:pt idx="13">
                  <c:v>&gt;10</c:v>
                </c:pt>
              </c:strCache>
            </c:strRef>
          </c:cat>
          <c:val>
            <c:numRef>
              <c:f>[1]Sheet1!$D$8:$D$21</c:f>
              <c:numCache>
                <c:formatCode>General</c:formatCode>
                <c:ptCount val="14"/>
                <c:pt idx="0">
                  <c:v>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3.8699999999999998E-2</c:v>
                </c:pt>
                <c:pt idx="5">
                  <c:v>0.86670000000000003</c:v>
                </c:pt>
                <c:pt idx="6">
                  <c:v>6.9900000000000004E-2</c:v>
                </c:pt>
                <c:pt idx="7">
                  <c:v>1.47E-2</c:v>
                </c:pt>
                <c:pt idx="8">
                  <c:v>3.7000000000000002E-3</c:v>
                </c:pt>
                <c:pt idx="9">
                  <c:v>2.5000000000000001E-3</c:v>
                </c:pt>
                <c:pt idx="10">
                  <c:v>2.8E-3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1-47A2-90FB-4FDA6AE13FE7}"/>
            </c:ext>
          </c:extLst>
        </c:ser>
        <c:ser>
          <c:idx val="3"/>
          <c:order val="3"/>
          <c:tx>
            <c:strRef>
              <c:f>[1]Sheet1!$E$7</c:f>
              <c:strCache>
                <c:ptCount val="1"/>
                <c:pt idx="0">
                  <c:v>Load Run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[1]Sheet1!$A$8:$A$21</c:f>
              <c:strCache>
                <c:ptCount val="14"/>
                <c:pt idx="0">
                  <c:v>0-0.1</c:v>
                </c:pt>
                <c:pt idx="1">
                  <c:v>0.1-0.2</c:v>
                </c:pt>
                <c:pt idx="2">
                  <c:v>0.2-0.3</c:v>
                </c:pt>
                <c:pt idx="3">
                  <c:v>0.3-0.4</c:v>
                </c:pt>
                <c:pt idx="4">
                  <c:v>0.4-0.5</c:v>
                </c:pt>
                <c:pt idx="5">
                  <c:v>0.5-0.6</c:v>
                </c:pt>
                <c:pt idx="6">
                  <c:v>0.6-0.7</c:v>
                </c:pt>
                <c:pt idx="7">
                  <c:v>0.7-0.8</c:v>
                </c:pt>
                <c:pt idx="8">
                  <c:v>0.8-0.9</c:v>
                </c:pt>
                <c:pt idx="9">
                  <c:v>0.9-1</c:v>
                </c:pt>
                <c:pt idx="10">
                  <c:v>1-2</c:v>
                </c:pt>
                <c:pt idx="11">
                  <c:v>2-5</c:v>
                </c:pt>
                <c:pt idx="12">
                  <c:v>5-10</c:v>
                </c:pt>
                <c:pt idx="13">
                  <c:v>&gt;10</c:v>
                </c:pt>
              </c:strCache>
            </c:strRef>
          </c:cat>
          <c:val>
            <c:numRef>
              <c:f>[1]Sheet1!$E$8:$E$21</c:f>
              <c:numCache>
                <c:formatCode>General</c:formatCode>
                <c:ptCount val="14"/>
                <c:pt idx="0">
                  <c:v>1.811981201171875E-5</c:v>
                </c:pt>
                <c:pt idx="1">
                  <c:v>4.76837158203125E-6</c:v>
                </c:pt>
                <c:pt idx="2">
                  <c:v>0</c:v>
                </c:pt>
                <c:pt idx="3">
                  <c:v>0</c:v>
                </c:pt>
                <c:pt idx="4">
                  <c:v>5.5678367614746094E-2</c:v>
                </c:pt>
                <c:pt idx="5">
                  <c:v>0.42284297943115234</c:v>
                </c:pt>
                <c:pt idx="6">
                  <c:v>0.31696224212646484</c:v>
                </c:pt>
                <c:pt idx="7">
                  <c:v>9.0381622314453125E-2</c:v>
                </c:pt>
                <c:pt idx="8">
                  <c:v>3.8369178771972656E-2</c:v>
                </c:pt>
                <c:pt idx="9">
                  <c:v>1.7006874084472656E-2</c:v>
                </c:pt>
                <c:pt idx="10">
                  <c:v>5.8735847473144531E-2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1-47A2-90FB-4FDA6AE13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372432"/>
        <c:axId val="311370864"/>
      </c:lineChart>
      <c:catAx>
        <c:axId val="31137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70864"/>
        <c:crosses val="autoZero"/>
        <c:auto val="1"/>
        <c:lblAlgn val="ctr"/>
        <c:lblOffset val="100"/>
        <c:noMultiLvlLbl val="0"/>
      </c:catAx>
      <c:valAx>
        <c:axId val="3113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37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408621</xdr:colOff>
      <xdr:row>0</xdr:row>
      <xdr:rowOff>105726</xdr:rowOff>
    </xdr:from>
    <xdr:to>
      <xdr:col>21</xdr:col>
      <xdr:colOff>222884</xdr:colOff>
      <xdr:row>32</xdr:row>
      <xdr:rowOff>3809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8D2E9A-36DB-4625-A049-DEF94021D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stomPasswordfilterTiming-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B7" t="str">
            <v>No Filter</v>
          </cell>
          <cell r="C7" t="str">
            <v>Hard Coded Filter</v>
          </cell>
          <cell r="D7" t="str">
            <v>File Sourced Filter</v>
          </cell>
          <cell r="E7" t="str">
            <v>Load Run</v>
          </cell>
        </row>
        <row r="8">
          <cell r="A8" t="str">
            <v>0-0.1</v>
          </cell>
          <cell r="B8">
            <v>0.1007</v>
          </cell>
          <cell r="C8">
            <v>0.10034999999999999</v>
          </cell>
          <cell r="D8">
            <v>1E-3</v>
          </cell>
          <cell r="E8">
            <v>1.811981201171875E-5</v>
          </cell>
        </row>
        <row r="9">
          <cell r="A9" t="str">
            <v>0.1-0.2</v>
          </cell>
          <cell r="B9">
            <v>2.0000000000000001E-4</v>
          </cell>
          <cell r="C9">
            <v>5.0000000000000001E-4</v>
          </cell>
          <cell r="D9">
            <v>0</v>
          </cell>
          <cell r="E9">
            <v>4.76837158203125E-6</v>
          </cell>
        </row>
        <row r="10">
          <cell r="A10" t="str">
            <v>0.2-0.3</v>
          </cell>
          <cell r="B10">
            <v>0</v>
          </cell>
          <cell r="C10">
            <v>5.0000000000000002E-5</v>
          </cell>
          <cell r="D10">
            <v>0</v>
          </cell>
          <cell r="E10">
            <v>0</v>
          </cell>
        </row>
        <row r="11">
          <cell r="A11" t="str">
            <v>0.3-0.4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0.4-0.5</v>
          </cell>
          <cell r="B12">
            <v>5.0000000000000002E-5</v>
          </cell>
          <cell r="C12">
            <v>0</v>
          </cell>
          <cell r="D12">
            <v>3.8699999999999998E-2</v>
          </cell>
          <cell r="E12">
            <v>5.5678367614746094E-2</v>
          </cell>
        </row>
        <row r="13">
          <cell r="A13" t="str">
            <v>0.5-0.6</v>
          </cell>
          <cell r="B13">
            <v>0.65710000000000002</v>
          </cell>
          <cell r="C13">
            <v>6.1449999999999998E-2</v>
          </cell>
          <cell r="D13">
            <v>0.86670000000000003</v>
          </cell>
          <cell r="E13">
            <v>0.42284297943115234</v>
          </cell>
        </row>
        <row r="14">
          <cell r="A14" t="str">
            <v>0.6-0.7</v>
          </cell>
          <cell r="B14">
            <v>0.14635000000000001</v>
          </cell>
          <cell r="C14">
            <v>0.47049999999999997</v>
          </cell>
          <cell r="D14">
            <v>6.9900000000000004E-2</v>
          </cell>
          <cell r="E14">
            <v>0.31696224212646484</v>
          </cell>
        </row>
        <row r="15">
          <cell r="A15" t="str">
            <v>0.7-0.8</v>
          </cell>
          <cell r="B15">
            <v>2.3599999999999999E-2</v>
          </cell>
          <cell r="C15">
            <v>0.16589999999999999</v>
          </cell>
          <cell r="D15">
            <v>1.47E-2</v>
          </cell>
          <cell r="E15">
            <v>9.0381622314453125E-2</v>
          </cell>
        </row>
        <row r="16">
          <cell r="A16" t="str">
            <v>0.8-0.9</v>
          </cell>
          <cell r="B16">
            <v>4.2500000000000003E-3</v>
          </cell>
          <cell r="C16">
            <v>7.7049999999999993E-2</v>
          </cell>
          <cell r="D16">
            <v>3.7000000000000002E-3</v>
          </cell>
          <cell r="E16">
            <v>3.8369178771972656E-2</v>
          </cell>
        </row>
        <row r="17">
          <cell r="A17" t="str">
            <v>0.9-1</v>
          </cell>
          <cell r="B17">
            <v>1.32E-2</v>
          </cell>
          <cell r="C17">
            <v>2.9749999999999999E-2</v>
          </cell>
          <cell r="D17">
            <v>2.5000000000000001E-3</v>
          </cell>
          <cell r="E17">
            <v>1.7006874084472656E-2</v>
          </cell>
        </row>
        <row r="18">
          <cell r="A18" t="str">
            <v>1-2</v>
          </cell>
          <cell r="B18">
            <v>5.3100000000000001E-2</v>
          </cell>
          <cell r="C18">
            <v>8.8400000000000006E-2</v>
          </cell>
          <cell r="D18">
            <v>2.8E-3</v>
          </cell>
          <cell r="E18">
            <v>5.8735847473144531E-2</v>
          </cell>
        </row>
        <row r="19">
          <cell r="A19" t="str">
            <v>2-5</v>
          </cell>
          <cell r="B19">
            <v>1.1999999999999999E-3</v>
          </cell>
          <cell r="C19">
            <v>5.8500000000000002E-3</v>
          </cell>
          <cell r="D19">
            <v>0</v>
          </cell>
          <cell r="E19">
            <v>0</v>
          </cell>
        </row>
        <row r="20">
          <cell r="A20" t="str">
            <v>5-10</v>
          </cell>
          <cell r="B20">
            <v>2.0000000000000001E-4</v>
          </cell>
          <cell r="C20">
            <v>2.0000000000000001E-4</v>
          </cell>
          <cell r="D20">
            <v>0</v>
          </cell>
          <cell r="E20">
            <v>0</v>
          </cell>
        </row>
        <row r="21">
          <cell r="A21" t="str">
            <v>&gt;10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448"/>
  <sheetViews>
    <sheetView workbookViewId="0"/>
  </sheetViews>
  <sheetFormatPr defaultRowHeight="14.4" x14ac:dyDescent="0.3"/>
  <cols>
    <col min="10" max="10" width="12.5546875" bestFit="1" customWidth="1"/>
    <col min="12" max="12" width="11" bestFit="1" customWidth="1"/>
  </cols>
  <sheetData>
    <row r="1" spans="1:12" x14ac:dyDescent="0.3">
      <c r="A1" t="s">
        <v>0</v>
      </c>
      <c r="B1" t="s">
        <v>1</v>
      </c>
      <c r="C1">
        <v>0.65624099999999996</v>
      </c>
      <c r="D1" t="s">
        <v>2</v>
      </c>
    </row>
    <row r="2" spans="1:12" x14ac:dyDescent="0.3">
      <c r="A2" t="s">
        <v>3</v>
      </c>
      <c r="B2" t="s">
        <v>1</v>
      </c>
      <c r="C2">
        <v>0.54656499999999997</v>
      </c>
      <c r="D2" t="s">
        <v>2</v>
      </c>
      <c r="I2" s="3" t="s">
        <v>33</v>
      </c>
      <c r="J2" s="1">
        <f>MAX($C$1:$C$350000)</f>
        <v>0.76536099999999996</v>
      </c>
    </row>
    <row r="3" spans="1:12" x14ac:dyDescent="0.3">
      <c r="A3" t="s">
        <v>4</v>
      </c>
      <c r="B3" t="s">
        <v>1</v>
      </c>
      <c r="C3">
        <v>0.53096200000000005</v>
      </c>
      <c r="D3" t="s">
        <v>2</v>
      </c>
      <c r="I3" s="3" t="s">
        <v>34</v>
      </c>
      <c r="J3" s="1">
        <f>MIN($C$1:$C$350000)</f>
        <v>0.53096200000000005</v>
      </c>
    </row>
    <row r="4" spans="1:12" x14ac:dyDescent="0.3">
      <c r="A4" t="s">
        <v>5</v>
      </c>
      <c r="B4" t="s">
        <v>1</v>
      </c>
      <c r="C4">
        <v>0.54659899999999995</v>
      </c>
      <c r="D4" t="s">
        <v>2</v>
      </c>
      <c r="I4" s="3" t="s">
        <v>35</v>
      </c>
      <c r="J4" s="1">
        <f>AVERAGE($C$1:$C$350000)</f>
        <v>0.59059080000000008</v>
      </c>
    </row>
    <row r="5" spans="1:12" x14ac:dyDescent="0.3">
      <c r="A5" t="s">
        <v>6</v>
      </c>
      <c r="B5" t="s">
        <v>1</v>
      </c>
      <c r="C5">
        <v>0.57781300000000002</v>
      </c>
      <c r="D5" t="s">
        <v>2</v>
      </c>
      <c r="I5" s="3" t="s">
        <v>36</v>
      </c>
      <c r="J5" s="1">
        <f>STDEV($C$1:$C$350000)</f>
        <v>5.5668935672017042E-2</v>
      </c>
    </row>
    <row r="6" spans="1:12" x14ac:dyDescent="0.3">
      <c r="A6" t="s">
        <v>7</v>
      </c>
      <c r="B6" t="s">
        <v>1</v>
      </c>
      <c r="C6">
        <v>0.62466600000000005</v>
      </c>
      <c r="D6" t="s">
        <v>2</v>
      </c>
    </row>
    <row r="7" spans="1:12" x14ac:dyDescent="0.3">
      <c r="A7" t="s">
        <v>8</v>
      </c>
      <c r="B7" t="s">
        <v>1</v>
      </c>
      <c r="C7">
        <v>0.59335199999999999</v>
      </c>
      <c r="D7" t="s">
        <v>2</v>
      </c>
      <c r="H7" s="3" t="s">
        <v>38</v>
      </c>
      <c r="I7" s="3" t="s">
        <v>39</v>
      </c>
      <c r="J7" s="3"/>
      <c r="K7" s="3" t="s">
        <v>37</v>
      </c>
      <c r="L7" s="3" t="s">
        <v>40</v>
      </c>
    </row>
    <row r="8" spans="1:12" x14ac:dyDescent="0.3">
      <c r="A8" t="s">
        <v>9</v>
      </c>
      <c r="B8" t="s">
        <v>1</v>
      </c>
      <c r="C8">
        <v>0.57786199999999999</v>
      </c>
      <c r="D8" t="s">
        <v>2</v>
      </c>
      <c r="H8">
        <v>0</v>
      </c>
      <c r="I8">
        <v>0.1</v>
      </c>
      <c r="J8">
        <f>COUNTIF($C$1:$C$350000,"&lt;0.1")</f>
        <v>0</v>
      </c>
      <c r="K8">
        <f>J8</f>
        <v>0</v>
      </c>
      <c r="L8" s="2">
        <f t="shared" ref="L8:L21" si="0">K8/SUM($K$8:$K$21)</f>
        <v>0</v>
      </c>
    </row>
    <row r="9" spans="1:12" x14ac:dyDescent="0.3">
      <c r="A9" t="s">
        <v>10</v>
      </c>
      <c r="B9" t="s">
        <v>1</v>
      </c>
      <c r="C9">
        <v>0.54658099999999998</v>
      </c>
      <c r="D9" t="s">
        <v>2</v>
      </c>
      <c r="H9">
        <v>0.1</v>
      </c>
      <c r="I9">
        <v>0.2</v>
      </c>
      <c r="J9">
        <f>COUNTIF($C$1:$C$350000,"&lt;0.2")</f>
        <v>0</v>
      </c>
      <c r="K9">
        <f>J9-J8</f>
        <v>0</v>
      </c>
      <c r="L9" s="2">
        <f t="shared" si="0"/>
        <v>0</v>
      </c>
    </row>
    <row r="10" spans="1:12" x14ac:dyDescent="0.3">
      <c r="A10" t="s">
        <v>11</v>
      </c>
      <c r="B10" t="s">
        <v>1</v>
      </c>
      <c r="C10">
        <v>0.54664000000000001</v>
      </c>
      <c r="D10" t="s">
        <v>2</v>
      </c>
      <c r="H10">
        <v>0.2</v>
      </c>
      <c r="I10">
        <v>0.30000000000000004</v>
      </c>
      <c r="J10">
        <f>COUNTIF($C$1:$C$350000,"&lt;0.3")</f>
        <v>0</v>
      </c>
      <c r="K10">
        <f t="shared" ref="K10:K20" si="1">J10-J9</f>
        <v>0</v>
      </c>
      <c r="L10" s="2">
        <f t="shared" si="0"/>
        <v>0</v>
      </c>
    </row>
    <row r="11" spans="1:12" x14ac:dyDescent="0.3">
      <c r="A11" t="s">
        <v>12</v>
      </c>
      <c r="B11" t="s">
        <v>1</v>
      </c>
      <c r="C11">
        <v>0.57783799999999996</v>
      </c>
      <c r="D11" t="s">
        <v>2</v>
      </c>
      <c r="H11">
        <v>0.30000000000000004</v>
      </c>
      <c r="I11">
        <v>0.4</v>
      </c>
      <c r="J11">
        <f>COUNTIF($C$1:$C$350000,"&lt;0.4")</f>
        <v>0</v>
      </c>
      <c r="K11">
        <f t="shared" si="1"/>
        <v>0</v>
      </c>
      <c r="L11" s="2">
        <f t="shared" si="0"/>
        <v>0</v>
      </c>
    </row>
    <row r="12" spans="1:12" x14ac:dyDescent="0.3">
      <c r="A12" t="s">
        <v>13</v>
      </c>
      <c r="B12" t="s">
        <v>1</v>
      </c>
      <c r="C12">
        <v>0.546593</v>
      </c>
      <c r="D12" t="s">
        <v>2</v>
      </c>
      <c r="H12">
        <v>0.4</v>
      </c>
      <c r="I12">
        <v>0.5</v>
      </c>
      <c r="J12">
        <f>COUNTIF($C$1:$C$350000,"&lt;0.5")</f>
        <v>0</v>
      </c>
      <c r="K12">
        <f t="shared" si="1"/>
        <v>0</v>
      </c>
      <c r="L12" s="2">
        <f t="shared" si="0"/>
        <v>0</v>
      </c>
    </row>
    <row r="13" spans="1:12" x14ac:dyDescent="0.3">
      <c r="A13" t="s">
        <v>14</v>
      </c>
      <c r="B13" t="s">
        <v>1</v>
      </c>
      <c r="C13">
        <v>0.54658700000000005</v>
      </c>
      <c r="D13" t="s">
        <v>2</v>
      </c>
      <c r="H13">
        <v>0.5</v>
      </c>
      <c r="I13">
        <v>0.6</v>
      </c>
      <c r="J13">
        <f>COUNTIF($C$1:$C$350000,"&lt;0.6")</f>
        <v>24</v>
      </c>
      <c r="K13">
        <f t="shared" si="1"/>
        <v>24</v>
      </c>
      <c r="L13" s="2">
        <f t="shared" si="0"/>
        <v>0.8</v>
      </c>
    </row>
    <row r="14" spans="1:12" x14ac:dyDescent="0.3">
      <c r="A14" t="s">
        <v>15</v>
      </c>
      <c r="B14" t="s">
        <v>1</v>
      </c>
      <c r="C14">
        <v>0.56223500000000004</v>
      </c>
      <c r="D14" t="s">
        <v>2</v>
      </c>
      <c r="H14">
        <v>0.6</v>
      </c>
      <c r="I14">
        <v>0.7</v>
      </c>
      <c r="J14">
        <f>COUNTIF($C$1:$C$350000,"&lt;0.7")</f>
        <v>28</v>
      </c>
      <c r="K14">
        <f t="shared" si="1"/>
        <v>4</v>
      </c>
      <c r="L14" s="2">
        <f t="shared" si="0"/>
        <v>0.13333333333333333</v>
      </c>
    </row>
    <row r="15" spans="1:12" x14ac:dyDescent="0.3">
      <c r="A15" t="s">
        <v>16</v>
      </c>
      <c r="B15" t="s">
        <v>1</v>
      </c>
      <c r="C15">
        <v>0.56220599999999998</v>
      </c>
      <c r="D15" t="s">
        <v>2</v>
      </c>
      <c r="H15">
        <v>0.7</v>
      </c>
      <c r="I15">
        <v>0.79999999999999993</v>
      </c>
      <c r="J15">
        <f>COUNTIF($C$1:$C$350000,"&lt;0.8")</f>
        <v>30</v>
      </c>
      <c r="K15">
        <f t="shared" si="1"/>
        <v>2</v>
      </c>
      <c r="L15" s="2">
        <f t="shared" si="0"/>
        <v>6.6666666666666666E-2</v>
      </c>
    </row>
    <row r="16" spans="1:12" x14ac:dyDescent="0.3">
      <c r="A16" t="s">
        <v>17</v>
      </c>
      <c r="B16" t="s">
        <v>1</v>
      </c>
      <c r="C16">
        <v>0.57786300000000002</v>
      </c>
      <c r="D16" t="s">
        <v>2</v>
      </c>
      <c r="H16">
        <v>0.79999999999999993</v>
      </c>
      <c r="I16">
        <v>0.89999999999999991</v>
      </c>
      <c r="J16">
        <f>COUNTIF($C$1:$C$350000,"&lt;0.9")</f>
        <v>30</v>
      </c>
      <c r="K16">
        <f t="shared" si="1"/>
        <v>0</v>
      </c>
      <c r="L16" s="2">
        <f t="shared" si="0"/>
        <v>0</v>
      </c>
    </row>
    <row r="17" spans="1:12" x14ac:dyDescent="0.3">
      <c r="A17" t="s">
        <v>18</v>
      </c>
      <c r="B17" t="s">
        <v>1</v>
      </c>
      <c r="C17">
        <v>0.76522199999999996</v>
      </c>
      <c r="D17" t="s">
        <v>2</v>
      </c>
      <c r="H17">
        <v>0.89999999999999991</v>
      </c>
      <c r="I17">
        <v>0.99999999999999989</v>
      </c>
      <c r="J17">
        <f>COUNTIF($C$1:$C$350000,"&lt;1.0")</f>
        <v>30</v>
      </c>
      <c r="K17">
        <f t="shared" si="1"/>
        <v>0</v>
      </c>
      <c r="L17" s="2">
        <f t="shared" si="0"/>
        <v>0</v>
      </c>
    </row>
    <row r="18" spans="1:12" x14ac:dyDescent="0.3">
      <c r="A18" t="s">
        <v>19</v>
      </c>
      <c r="B18" t="s">
        <v>1</v>
      </c>
      <c r="C18">
        <v>0.76536099999999996</v>
      </c>
      <c r="D18" t="s">
        <v>2</v>
      </c>
      <c r="H18">
        <v>0.99999999999999989</v>
      </c>
      <c r="I18">
        <v>2</v>
      </c>
      <c r="J18">
        <f>COUNTIF($C$1:$C$350000,"&lt;2.0")</f>
        <v>30</v>
      </c>
      <c r="K18">
        <f t="shared" si="1"/>
        <v>0</v>
      </c>
      <c r="L18" s="2">
        <f t="shared" si="0"/>
        <v>0</v>
      </c>
    </row>
    <row r="19" spans="1:12" x14ac:dyDescent="0.3">
      <c r="A19" t="s">
        <v>20</v>
      </c>
      <c r="B19" t="s">
        <v>1</v>
      </c>
      <c r="C19">
        <v>0.56225199999999997</v>
      </c>
      <c r="D19" t="s">
        <v>2</v>
      </c>
      <c r="H19">
        <v>2</v>
      </c>
      <c r="I19">
        <v>5</v>
      </c>
      <c r="J19">
        <f>COUNTIF($C$1:$C$350000,"&lt;5.0")</f>
        <v>30</v>
      </c>
      <c r="K19">
        <f t="shared" si="1"/>
        <v>0</v>
      </c>
      <c r="L19" s="2">
        <f t="shared" si="0"/>
        <v>0</v>
      </c>
    </row>
    <row r="20" spans="1:12" x14ac:dyDescent="0.3">
      <c r="A20" t="s">
        <v>21</v>
      </c>
      <c r="B20" t="s">
        <v>1</v>
      </c>
      <c r="C20">
        <v>0.57785600000000004</v>
      </c>
      <c r="D20" t="s">
        <v>2</v>
      </c>
      <c r="H20">
        <v>5</v>
      </c>
      <c r="I20">
        <v>10</v>
      </c>
      <c r="J20">
        <f>COUNTIF($C$1:$C$350000,"&lt;10")</f>
        <v>30</v>
      </c>
      <c r="K20">
        <f t="shared" si="1"/>
        <v>0</v>
      </c>
      <c r="L20" s="2">
        <f t="shared" si="0"/>
        <v>0</v>
      </c>
    </row>
    <row r="21" spans="1:12" x14ac:dyDescent="0.3">
      <c r="A21" t="s">
        <v>22</v>
      </c>
      <c r="B21" t="s">
        <v>1</v>
      </c>
      <c r="C21">
        <v>0.647953</v>
      </c>
      <c r="D21" t="s">
        <v>2</v>
      </c>
      <c r="H21">
        <v>10</v>
      </c>
      <c r="J21">
        <f>COUNTIF($C$1:$C$350000,"&gt;10")</f>
        <v>0</v>
      </c>
      <c r="K21">
        <f>J21</f>
        <v>0</v>
      </c>
      <c r="L21" s="2">
        <f t="shared" si="0"/>
        <v>0</v>
      </c>
    </row>
    <row r="22" spans="1:12" x14ac:dyDescent="0.3">
      <c r="A22" t="s">
        <v>23</v>
      </c>
      <c r="B22" t="s">
        <v>1</v>
      </c>
      <c r="C22">
        <v>0.57780399999999998</v>
      </c>
      <c r="D22" t="s">
        <v>2</v>
      </c>
    </row>
    <row r="23" spans="1:12" x14ac:dyDescent="0.3">
      <c r="A23" t="s">
        <v>24</v>
      </c>
      <c r="B23" t="s">
        <v>1</v>
      </c>
      <c r="C23">
        <v>0.59348400000000001</v>
      </c>
      <c r="D23" t="s">
        <v>2</v>
      </c>
    </row>
    <row r="24" spans="1:12" x14ac:dyDescent="0.3">
      <c r="A24" t="s">
        <v>25</v>
      </c>
      <c r="B24" t="s">
        <v>1</v>
      </c>
      <c r="C24">
        <v>0.59349300000000005</v>
      </c>
      <c r="D24" t="s">
        <v>2</v>
      </c>
    </row>
    <row r="25" spans="1:12" x14ac:dyDescent="0.3">
      <c r="A25" t="s">
        <v>26</v>
      </c>
      <c r="B25" t="s">
        <v>1</v>
      </c>
      <c r="C25">
        <v>0.57787699999999997</v>
      </c>
      <c r="D25" t="s">
        <v>2</v>
      </c>
    </row>
    <row r="26" spans="1:12" x14ac:dyDescent="0.3">
      <c r="A26" t="s">
        <v>27</v>
      </c>
      <c r="B26" t="s">
        <v>1</v>
      </c>
      <c r="C26">
        <v>0.56216900000000003</v>
      </c>
      <c r="D26" t="s">
        <v>2</v>
      </c>
    </row>
    <row r="27" spans="1:12" x14ac:dyDescent="0.3">
      <c r="A27" t="s">
        <v>28</v>
      </c>
      <c r="B27" t="s">
        <v>1</v>
      </c>
      <c r="C27">
        <v>0.57787100000000002</v>
      </c>
      <c r="D27" t="s">
        <v>2</v>
      </c>
    </row>
    <row r="28" spans="1:12" x14ac:dyDescent="0.3">
      <c r="A28" t="s">
        <v>29</v>
      </c>
      <c r="B28" t="s">
        <v>1</v>
      </c>
      <c r="C28">
        <v>0.59326900000000005</v>
      </c>
      <c r="D28" t="s">
        <v>2</v>
      </c>
    </row>
    <row r="29" spans="1:12" x14ac:dyDescent="0.3">
      <c r="A29" t="s">
        <v>30</v>
      </c>
      <c r="B29" t="s">
        <v>1</v>
      </c>
      <c r="C29">
        <v>0.609039</v>
      </c>
      <c r="D29" t="s">
        <v>2</v>
      </c>
    </row>
    <row r="30" spans="1:12" x14ac:dyDescent="0.3">
      <c r="A30" t="s">
        <v>31</v>
      </c>
      <c r="B30" t="s">
        <v>1</v>
      </c>
      <c r="C30">
        <v>0.59347099999999997</v>
      </c>
      <c r="D30" t="s">
        <v>2</v>
      </c>
    </row>
    <row r="68445" spans="10:10" x14ac:dyDescent="0.3">
      <c r="J68445" s="1"/>
    </row>
    <row r="68446" spans="10:10" x14ac:dyDescent="0.3">
      <c r="J68446" s="1"/>
    </row>
    <row r="68447" spans="10:10" x14ac:dyDescent="0.3">
      <c r="J68447" s="1"/>
    </row>
    <row r="68448" spans="10:10" x14ac:dyDescent="0.3">
      <c r="J6844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4.4" x14ac:dyDescent="0.3"/>
  <cols>
    <col min="3" max="3" width="9" bestFit="1" customWidth="1"/>
    <col min="10" max="10" width="10.5546875" bestFit="1" customWidth="1"/>
  </cols>
  <sheetData>
    <row r="1" spans="1:12" x14ac:dyDescent="0.3">
      <c r="A1" t="s">
        <v>0</v>
      </c>
      <c r="B1" t="s">
        <v>1</v>
      </c>
      <c r="C1">
        <v>0.623</v>
      </c>
      <c r="D1" t="s">
        <v>2</v>
      </c>
    </row>
    <row r="2" spans="1:12" x14ac:dyDescent="0.3">
      <c r="A2" t="s">
        <v>3</v>
      </c>
      <c r="B2" t="s">
        <v>1</v>
      </c>
      <c r="C2">
        <v>0.63868899999999995</v>
      </c>
      <c r="D2" t="s">
        <v>2</v>
      </c>
      <c r="I2" s="3" t="s">
        <v>33</v>
      </c>
      <c r="J2" s="1">
        <f>MAX($C$1:$C$350000)</f>
        <v>1.6687650000000001</v>
      </c>
    </row>
    <row r="3" spans="1:12" x14ac:dyDescent="0.3">
      <c r="A3" t="s">
        <v>4</v>
      </c>
      <c r="B3" t="s">
        <v>1</v>
      </c>
      <c r="C3">
        <v>0.60472800000000004</v>
      </c>
      <c r="D3" t="s">
        <v>2</v>
      </c>
      <c r="I3" s="3" t="s">
        <v>34</v>
      </c>
      <c r="J3" s="1">
        <f>MIN($C$1:$C$350000)</f>
        <v>0.59869300000000003</v>
      </c>
    </row>
    <row r="4" spans="1:12" x14ac:dyDescent="0.3">
      <c r="A4" t="s">
        <v>5</v>
      </c>
      <c r="B4" t="s">
        <v>1</v>
      </c>
      <c r="C4">
        <v>0.615676</v>
      </c>
      <c r="D4" t="s">
        <v>2</v>
      </c>
      <c r="I4" s="3" t="s">
        <v>35</v>
      </c>
      <c r="J4" s="1">
        <f>AVERAGE($C$1:$C$350000)</f>
        <v>0.83523496666666663</v>
      </c>
    </row>
    <row r="5" spans="1:12" x14ac:dyDescent="0.3">
      <c r="A5" t="s">
        <v>6</v>
      </c>
      <c r="B5" t="s">
        <v>1</v>
      </c>
      <c r="C5">
        <v>0.59872400000000003</v>
      </c>
      <c r="D5" t="s">
        <v>2</v>
      </c>
      <c r="I5" s="3" t="s">
        <v>36</v>
      </c>
      <c r="J5" s="1">
        <f>STDEV($C$1:$C$350000)</f>
        <v>0.26765815211088356</v>
      </c>
    </row>
    <row r="6" spans="1:12" x14ac:dyDescent="0.3">
      <c r="A6" t="s">
        <v>7</v>
      </c>
      <c r="B6" t="s">
        <v>1</v>
      </c>
      <c r="C6">
        <v>0.68072600000000005</v>
      </c>
      <c r="D6" t="s">
        <v>2</v>
      </c>
    </row>
    <row r="7" spans="1:12" x14ac:dyDescent="0.3">
      <c r="A7" t="s">
        <v>8</v>
      </c>
      <c r="B7" t="s">
        <v>1</v>
      </c>
      <c r="C7">
        <v>0.67611399999999999</v>
      </c>
      <c r="D7" t="s">
        <v>2</v>
      </c>
      <c r="H7" s="3" t="s">
        <v>38</v>
      </c>
      <c r="I7" s="3" t="s">
        <v>39</v>
      </c>
      <c r="J7" s="3"/>
      <c r="K7" s="3" t="s">
        <v>37</v>
      </c>
      <c r="L7" s="3" t="s">
        <v>40</v>
      </c>
    </row>
    <row r="8" spans="1:12" x14ac:dyDescent="0.3">
      <c r="A8" t="s">
        <v>9</v>
      </c>
      <c r="B8" t="s">
        <v>1</v>
      </c>
      <c r="C8">
        <v>0.67267399999999999</v>
      </c>
      <c r="D8" t="s">
        <v>2</v>
      </c>
      <c r="H8">
        <v>0</v>
      </c>
      <c r="I8">
        <v>0.1</v>
      </c>
      <c r="J8">
        <f>COUNTIF($C$1:$C$350000,"&lt;0.1")</f>
        <v>0</v>
      </c>
      <c r="K8">
        <f>J8</f>
        <v>0</v>
      </c>
      <c r="L8" s="2">
        <f t="shared" ref="L8:L21" si="0">K8/SUM($K$8:$K$21)</f>
        <v>0</v>
      </c>
    </row>
    <row r="9" spans="1:12" x14ac:dyDescent="0.3">
      <c r="A9" t="s">
        <v>10</v>
      </c>
      <c r="B9" t="s">
        <v>1</v>
      </c>
      <c r="C9">
        <v>0.69572699999999998</v>
      </c>
      <c r="D9" t="s">
        <v>2</v>
      </c>
      <c r="H9">
        <v>0.1</v>
      </c>
      <c r="I9">
        <v>0.2</v>
      </c>
      <c r="J9">
        <f>COUNTIF($C$1:$C$350000,"&lt;0.2")</f>
        <v>0</v>
      </c>
      <c r="K9">
        <f>J9-J8</f>
        <v>0</v>
      </c>
      <c r="L9" s="2">
        <f t="shared" si="0"/>
        <v>0</v>
      </c>
    </row>
    <row r="10" spans="1:12" x14ac:dyDescent="0.3">
      <c r="A10" t="s">
        <v>11</v>
      </c>
      <c r="B10" t="s">
        <v>1</v>
      </c>
      <c r="C10">
        <v>0.65072200000000002</v>
      </c>
      <c r="D10" t="s">
        <v>2</v>
      </c>
      <c r="H10">
        <v>0.2</v>
      </c>
      <c r="I10">
        <v>0.30000000000000004</v>
      </c>
      <c r="J10">
        <f>COUNTIF($C$1:$C$350000,"&lt;0.3")</f>
        <v>0</v>
      </c>
      <c r="K10">
        <f t="shared" ref="K10:K20" si="1">J10-J9</f>
        <v>0</v>
      </c>
      <c r="L10" s="2">
        <f t="shared" si="0"/>
        <v>0</v>
      </c>
    </row>
    <row r="11" spans="1:12" x14ac:dyDescent="0.3">
      <c r="A11" t="s">
        <v>12</v>
      </c>
      <c r="B11" t="s">
        <v>1</v>
      </c>
      <c r="C11">
        <v>0.69296999999999997</v>
      </c>
      <c r="D11" t="s">
        <v>2</v>
      </c>
      <c r="H11">
        <v>0.30000000000000004</v>
      </c>
      <c r="I11">
        <v>0.4</v>
      </c>
      <c r="J11">
        <f>COUNTIF($C$1:$C$350000,"&lt;0.4")</f>
        <v>0</v>
      </c>
      <c r="K11">
        <f t="shared" si="1"/>
        <v>0</v>
      </c>
      <c r="L11" s="2">
        <f t="shared" si="0"/>
        <v>0</v>
      </c>
    </row>
    <row r="12" spans="1:12" x14ac:dyDescent="0.3">
      <c r="A12" t="s">
        <v>13</v>
      </c>
      <c r="B12" t="s">
        <v>1</v>
      </c>
      <c r="C12">
        <v>0.59869300000000003</v>
      </c>
      <c r="D12" t="s">
        <v>2</v>
      </c>
      <c r="H12">
        <v>0.4</v>
      </c>
      <c r="I12">
        <v>0.5</v>
      </c>
      <c r="J12">
        <f>COUNTIF($C$1:$C$350000,"&lt;0.5")</f>
        <v>0</v>
      </c>
      <c r="K12">
        <f t="shared" si="1"/>
        <v>0</v>
      </c>
      <c r="L12" s="2">
        <f t="shared" si="0"/>
        <v>0</v>
      </c>
    </row>
    <row r="13" spans="1:12" x14ac:dyDescent="0.3">
      <c r="A13" t="s">
        <v>14</v>
      </c>
      <c r="B13" t="s">
        <v>1</v>
      </c>
      <c r="C13">
        <v>0.71471799999999996</v>
      </c>
      <c r="D13" t="s">
        <v>2</v>
      </c>
      <c r="H13">
        <v>0.5</v>
      </c>
      <c r="I13">
        <v>0.6</v>
      </c>
      <c r="J13">
        <f>COUNTIF($C$1:$C$350000,"&lt;0.6")</f>
        <v>2</v>
      </c>
      <c r="K13">
        <f t="shared" si="1"/>
        <v>2</v>
      </c>
      <c r="L13" s="2">
        <f t="shared" si="0"/>
        <v>6.6666666666666666E-2</v>
      </c>
    </row>
    <row r="14" spans="1:12" x14ac:dyDescent="0.3">
      <c r="A14" t="s">
        <v>15</v>
      </c>
      <c r="B14" t="s">
        <v>1</v>
      </c>
      <c r="C14">
        <v>1.0191570000000001</v>
      </c>
      <c r="D14" t="s">
        <v>2</v>
      </c>
      <c r="H14">
        <v>0.6</v>
      </c>
      <c r="I14">
        <v>0.7</v>
      </c>
      <c r="J14">
        <f>COUNTIF($C$1:$C$350000,"&lt;0.7")</f>
        <v>17</v>
      </c>
      <c r="K14">
        <f t="shared" si="1"/>
        <v>15</v>
      </c>
      <c r="L14" s="2">
        <f t="shared" si="0"/>
        <v>0.5</v>
      </c>
    </row>
    <row r="15" spans="1:12" x14ac:dyDescent="0.3">
      <c r="A15" t="s">
        <v>16</v>
      </c>
      <c r="B15" t="s">
        <v>1</v>
      </c>
      <c r="C15">
        <v>1.0247010000000001</v>
      </c>
      <c r="D15" t="s">
        <v>2</v>
      </c>
      <c r="H15">
        <v>0.7</v>
      </c>
      <c r="I15">
        <v>0.79999999999999993</v>
      </c>
      <c r="J15">
        <f>COUNTIF($C$1:$C$350000,"&lt;0.8")</f>
        <v>18</v>
      </c>
      <c r="K15">
        <f t="shared" si="1"/>
        <v>1</v>
      </c>
      <c r="L15" s="2">
        <f t="shared" si="0"/>
        <v>3.3333333333333333E-2</v>
      </c>
    </row>
    <row r="16" spans="1:12" x14ac:dyDescent="0.3">
      <c r="A16" t="s">
        <v>17</v>
      </c>
      <c r="B16" t="s">
        <v>1</v>
      </c>
      <c r="C16">
        <v>1.6687650000000001</v>
      </c>
      <c r="D16" t="s">
        <v>2</v>
      </c>
      <c r="H16">
        <v>0.79999999999999993</v>
      </c>
      <c r="I16">
        <v>0.89999999999999991</v>
      </c>
      <c r="J16">
        <f>COUNTIF($C$1:$C$350000,"&lt;0.9")</f>
        <v>21</v>
      </c>
      <c r="K16">
        <f t="shared" si="1"/>
        <v>3</v>
      </c>
      <c r="L16" s="2">
        <f t="shared" si="0"/>
        <v>0.1</v>
      </c>
    </row>
    <row r="17" spans="1:12" x14ac:dyDescent="0.3">
      <c r="A17" t="s">
        <v>18</v>
      </c>
      <c r="B17" t="s">
        <v>1</v>
      </c>
      <c r="C17">
        <v>1.1436280000000001</v>
      </c>
      <c r="D17" t="s">
        <v>2</v>
      </c>
      <c r="H17">
        <v>0.89999999999999991</v>
      </c>
      <c r="I17">
        <v>0.99999999999999989</v>
      </c>
      <c r="J17">
        <f>COUNTIF($C$1:$C$350000,"&lt;1.0")</f>
        <v>22</v>
      </c>
      <c r="K17">
        <f t="shared" si="1"/>
        <v>1</v>
      </c>
      <c r="L17" s="2">
        <f t="shared" si="0"/>
        <v>3.3333333333333333E-2</v>
      </c>
    </row>
    <row r="18" spans="1:12" x14ac:dyDescent="0.3">
      <c r="A18" t="s">
        <v>19</v>
      </c>
      <c r="B18" t="s">
        <v>1</v>
      </c>
      <c r="C18">
        <v>1.359316</v>
      </c>
      <c r="D18" t="s">
        <v>2</v>
      </c>
      <c r="H18">
        <v>0.99999999999999989</v>
      </c>
      <c r="I18">
        <v>2</v>
      </c>
      <c r="J18">
        <f>COUNTIF($C$1:$C$350000,"&lt;2.0")</f>
        <v>30</v>
      </c>
      <c r="K18">
        <f t="shared" si="1"/>
        <v>8</v>
      </c>
      <c r="L18" s="2">
        <f t="shared" si="0"/>
        <v>0.26666666666666666</v>
      </c>
    </row>
    <row r="19" spans="1:12" x14ac:dyDescent="0.3">
      <c r="A19" t="s">
        <v>20</v>
      </c>
      <c r="B19" t="s">
        <v>1</v>
      </c>
      <c r="C19">
        <v>0.894424</v>
      </c>
      <c r="D19" t="s">
        <v>2</v>
      </c>
      <c r="H19">
        <v>2</v>
      </c>
      <c r="I19">
        <v>5</v>
      </c>
      <c r="J19">
        <f>COUNTIF($C$1:$C$350000,"&lt;5.0")</f>
        <v>30</v>
      </c>
      <c r="K19">
        <f t="shared" si="1"/>
        <v>0</v>
      </c>
      <c r="L19" s="2">
        <f t="shared" si="0"/>
        <v>0</v>
      </c>
    </row>
    <row r="20" spans="1:12" x14ac:dyDescent="0.3">
      <c r="A20" t="s">
        <v>21</v>
      </c>
      <c r="B20" t="s">
        <v>1</v>
      </c>
      <c r="C20">
        <v>0.99871200000000004</v>
      </c>
      <c r="D20" t="s">
        <v>2</v>
      </c>
      <c r="H20">
        <v>5</v>
      </c>
      <c r="I20">
        <v>10</v>
      </c>
      <c r="J20">
        <f>COUNTIF($C$1:$C$350000,"&lt;10")</f>
        <v>30</v>
      </c>
      <c r="K20">
        <f t="shared" si="1"/>
        <v>0</v>
      </c>
      <c r="L20" s="2">
        <f t="shared" si="0"/>
        <v>0</v>
      </c>
    </row>
    <row r="21" spans="1:12" x14ac:dyDescent="0.3">
      <c r="A21" t="s">
        <v>22</v>
      </c>
      <c r="B21" t="s">
        <v>1</v>
      </c>
      <c r="C21">
        <v>1.0607139999999999</v>
      </c>
      <c r="D21" t="s">
        <v>2</v>
      </c>
      <c r="H21">
        <v>10</v>
      </c>
      <c r="J21">
        <f>COUNTIF($C$1:$C$350000,"&gt;10")</f>
        <v>0</v>
      </c>
      <c r="K21">
        <f>J21</f>
        <v>0</v>
      </c>
      <c r="L21" s="2">
        <f t="shared" si="0"/>
        <v>0</v>
      </c>
    </row>
    <row r="22" spans="1:12" x14ac:dyDescent="0.3">
      <c r="A22" t="s">
        <v>23</v>
      </c>
      <c r="B22" t="s">
        <v>1</v>
      </c>
      <c r="C22">
        <v>0.82369899999999996</v>
      </c>
      <c r="D22" t="s">
        <v>2</v>
      </c>
    </row>
    <row r="23" spans="1:12" x14ac:dyDescent="0.3">
      <c r="A23" t="s">
        <v>24</v>
      </c>
      <c r="B23" t="s">
        <v>1</v>
      </c>
      <c r="C23">
        <v>1.093682</v>
      </c>
      <c r="D23" t="s">
        <v>2</v>
      </c>
    </row>
    <row r="24" spans="1:12" x14ac:dyDescent="0.3">
      <c r="A24" t="s">
        <v>25</v>
      </c>
      <c r="B24" t="s">
        <v>1</v>
      </c>
      <c r="C24">
        <v>1.283617</v>
      </c>
      <c r="D24" t="s">
        <v>2</v>
      </c>
    </row>
    <row r="25" spans="1:12" x14ac:dyDescent="0.3">
      <c r="A25" t="s">
        <v>26</v>
      </c>
      <c r="B25" t="s">
        <v>1</v>
      </c>
      <c r="C25">
        <v>0.64271</v>
      </c>
      <c r="D25" t="s">
        <v>2</v>
      </c>
    </row>
    <row r="26" spans="1:12" x14ac:dyDescent="0.3">
      <c r="A26" t="s">
        <v>27</v>
      </c>
      <c r="B26" t="s">
        <v>1</v>
      </c>
      <c r="C26">
        <v>0.67671700000000001</v>
      </c>
      <c r="D26" t="s">
        <v>2</v>
      </c>
    </row>
    <row r="27" spans="1:12" x14ac:dyDescent="0.3">
      <c r="A27" t="s">
        <v>28</v>
      </c>
      <c r="B27" t="s">
        <v>1</v>
      </c>
      <c r="C27">
        <v>0.68871499999999997</v>
      </c>
      <c r="D27" t="s">
        <v>2</v>
      </c>
    </row>
    <row r="28" spans="1:12" x14ac:dyDescent="0.3">
      <c r="A28" t="s">
        <v>29</v>
      </c>
      <c r="B28" t="s">
        <v>1</v>
      </c>
      <c r="C28">
        <v>0.68071400000000004</v>
      </c>
      <c r="D28" t="s">
        <v>2</v>
      </c>
    </row>
    <row r="29" spans="1:12" x14ac:dyDescent="0.3">
      <c r="A29" t="s">
        <v>30</v>
      </c>
      <c r="B29" t="s">
        <v>1</v>
      </c>
      <c r="C29">
        <v>0.858738</v>
      </c>
      <c r="D29" t="s">
        <v>2</v>
      </c>
    </row>
    <row r="30" spans="1:12" x14ac:dyDescent="0.3">
      <c r="A30" t="s">
        <v>31</v>
      </c>
      <c r="B30" t="s">
        <v>1</v>
      </c>
      <c r="C30">
        <v>0.67587900000000001</v>
      </c>
      <c r="D30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4.4" x14ac:dyDescent="0.3"/>
  <cols>
    <col min="10" max="10" width="11.5546875" bestFit="1" customWidth="1"/>
  </cols>
  <sheetData>
    <row r="1" spans="1:12" x14ac:dyDescent="0.3">
      <c r="A1" t="s">
        <v>0</v>
      </c>
      <c r="B1" t="s">
        <v>32</v>
      </c>
      <c r="C1">
        <v>0.57813400000000004</v>
      </c>
      <c r="D1" t="s">
        <v>41</v>
      </c>
    </row>
    <row r="2" spans="1:12" x14ac:dyDescent="0.3">
      <c r="A2" t="s">
        <v>3</v>
      </c>
      <c r="B2" t="s">
        <v>32</v>
      </c>
      <c r="C2">
        <v>0.54656400000000005</v>
      </c>
      <c r="D2" t="s">
        <v>42</v>
      </c>
      <c r="I2" s="3" t="s">
        <v>33</v>
      </c>
      <c r="J2" s="1">
        <f>MAX($C$1:$C$350000)</f>
        <v>0.57813400000000004</v>
      </c>
    </row>
    <row r="3" spans="1:12" x14ac:dyDescent="0.3">
      <c r="A3" t="s">
        <v>4</v>
      </c>
      <c r="B3" t="s">
        <v>32</v>
      </c>
      <c r="C3">
        <v>0.54596800000000001</v>
      </c>
      <c r="D3" t="s">
        <v>43</v>
      </c>
      <c r="I3" s="3" t="s">
        <v>34</v>
      </c>
      <c r="J3" s="1">
        <f>MIN($C$1:$C$350000)</f>
        <v>0.51496200000000003</v>
      </c>
    </row>
    <row r="4" spans="1:12" x14ac:dyDescent="0.3">
      <c r="A4" t="s">
        <v>5</v>
      </c>
      <c r="B4" t="s">
        <v>32</v>
      </c>
      <c r="C4">
        <v>0.54637199999999997</v>
      </c>
      <c r="D4" t="s">
        <v>44</v>
      </c>
      <c r="I4" s="3" t="s">
        <v>35</v>
      </c>
      <c r="J4" s="1">
        <f>AVERAGE($C$1:$C$350000)</f>
        <v>0.54042763333333343</v>
      </c>
    </row>
    <row r="5" spans="1:12" x14ac:dyDescent="0.3">
      <c r="A5" t="s">
        <v>6</v>
      </c>
      <c r="B5" t="s">
        <v>32</v>
      </c>
      <c r="C5">
        <v>0.56185200000000002</v>
      </c>
      <c r="D5" t="s">
        <v>45</v>
      </c>
      <c r="I5" s="3" t="s">
        <v>36</v>
      </c>
      <c r="J5" s="1">
        <f>STDEV($C$1:$C$350000)</f>
        <v>1.7813006657250888E-2</v>
      </c>
    </row>
    <row r="6" spans="1:12" x14ac:dyDescent="0.3">
      <c r="A6" t="s">
        <v>7</v>
      </c>
      <c r="B6" t="s">
        <v>32</v>
      </c>
      <c r="C6">
        <v>0.51515699999999998</v>
      </c>
      <c r="D6" t="s">
        <v>46</v>
      </c>
    </row>
    <row r="7" spans="1:12" x14ac:dyDescent="0.3">
      <c r="A7" t="s">
        <v>8</v>
      </c>
      <c r="B7" t="s">
        <v>32</v>
      </c>
      <c r="C7">
        <v>0.54639199999999999</v>
      </c>
      <c r="D7" t="s">
        <v>47</v>
      </c>
      <c r="H7" s="3" t="s">
        <v>38</v>
      </c>
      <c r="I7" s="3" t="s">
        <v>39</v>
      </c>
      <c r="J7" s="3"/>
      <c r="K7" s="3" t="s">
        <v>37</v>
      </c>
      <c r="L7" s="3" t="s">
        <v>40</v>
      </c>
    </row>
    <row r="8" spans="1:12" x14ac:dyDescent="0.3">
      <c r="A8" t="s">
        <v>9</v>
      </c>
      <c r="B8" t="s">
        <v>32</v>
      </c>
      <c r="C8">
        <v>0.54584900000000003</v>
      </c>
      <c r="D8" t="s">
        <v>48</v>
      </c>
      <c r="H8">
        <v>0</v>
      </c>
      <c r="I8">
        <v>0.1</v>
      </c>
      <c r="J8">
        <f>COUNTIF($C$1:$C$350000,"&lt;0.1")</f>
        <v>0</v>
      </c>
      <c r="K8">
        <f>J8</f>
        <v>0</v>
      </c>
      <c r="L8" s="2">
        <f t="shared" ref="L8:L21" si="0">K8/SUM($K$8:$K$21)</f>
        <v>0</v>
      </c>
    </row>
    <row r="9" spans="1:12" x14ac:dyDescent="0.3">
      <c r="A9" t="s">
        <v>10</v>
      </c>
      <c r="B9" t="s">
        <v>32</v>
      </c>
      <c r="C9">
        <v>0.52119499999999996</v>
      </c>
      <c r="D9" t="s">
        <v>49</v>
      </c>
      <c r="H9">
        <v>0.1</v>
      </c>
      <c r="I9">
        <v>0.2</v>
      </c>
      <c r="J9">
        <f>COUNTIF($C$1:$C$350000,"&lt;0.2")</f>
        <v>0</v>
      </c>
      <c r="K9">
        <f>J9-J8</f>
        <v>0</v>
      </c>
      <c r="L9" s="2">
        <f t="shared" si="0"/>
        <v>0</v>
      </c>
    </row>
    <row r="10" spans="1:12" x14ac:dyDescent="0.3">
      <c r="A10" t="s">
        <v>11</v>
      </c>
      <c r="B10" t="s">
        <v>32</v>
      </c>
      <c r="C10">
        <v>0.53072600000000003</v>
      </c>
      <c r="D10" t="s">
        <v>50</v>
      </c>
      <c r="H10">
        <v>0.2</v>
      </c>
      <c r="I10">
        <v>0.30000000000000004</v>
      </c>
      <c r="J10">
        <f>COUNTIF($C$1:$C$350000,"&lt;0.3")</f>
        <v>0</v>
      </c>
      <c r="K10">
        <f t="shared" ref="K10:K20" si="1">J10-J9</f>
        <v>0</v>
      </c>
      <c r="L10" s="2">
        <f t="shared" si="0"/>
        <v>0</v>
      </c>
    </row>
    <row r="11" spans="1:12" x14ac:dyDescent="0.3">
      <c r="A11" t="s">
        <v>12</v>
      </c>
      <c r="B11" t="s">
        <v>32</v>
      </c>
      <c r="C11">
        <v>0.51512500000000006</v>
      </c>
      <c r="D11" t="s">
        <v>51</v>
      </c>
      <c r="H11">
        <v>0.30000000000000004</v>
      </c>
      <c r="I11">
        <v>0.4</v>
      </c>
      <c r="J11">
        <f>COUNTIF($C$1:$C$350000,"&lt;0.4")</f>
        <v>0</v>
      </c>
      <c r="K11">
        <f t="shared" si="1"/>
        <v>0</v>
      </c>
      <c r="L11" s="2">
        <f t="shared" si="0"/>
        <v>0</v>
      </c>
    </row>
    <row r="12" spans="1:12" x14ac:dyDescent="0.3">
      <c r="A12" t="s">
        <v>13</v>
      </c>
      <c r="B12" t="s">
        <v>32</v>
      </c>
      <c r="C12">
        <v>0.54630900000000004</v>
      </c>
      <c r="D12" t="s">
        <v>52</v>
      </c>
      <c r="H12">
        <v>0.4</v>
      </c>
      <c r="I12">
        <v>0.5</v>
      </c>
      <c r="J12">
        <f>COUNTIF($C$1:$C$350000,"&lt;0.5")</f>
        <v>0</v>
      </c>
      <c r="K12">
        <f t="shared" si="1"/>
        <v>0</v>
      </c>
      <c r="L12" s="2">
        <f t="shared" si="0"/>
        <v>0</v>
      </c>
    </row>
    <row r="13" spans="1:12" x14ac:dyDescent="0.3">
      <c r="A13" t="s">
        <v>14</v>
      </c>
      <c r="B13" t="s">
        <v>32</v>
      </c>
      <c r="C13">
        <v>0.53069699999999997</v>
      </c>
      <c r="D13" t="s">
        <v>53</v>
      </c>
      <c r="H13">
        <v>0.5</v>
      </c>
      <c r="I13">
        <v>0.6</v>
      </c>
      <c r="J13">
        <f>COUNTIF($C$1:$C$350000,"&lt;0.6")</f>
        <v>30</v>
      </c>
      <c r="K13">
        <f t="shared" si="1"/>
        <v>30</v>
      </c>
      <c r="L13" s="2">
        <f t="shared" si="0"/>
        <v>1</v>
      </c>
    </row>
    <row r="14" spans="1:12" x14ac:dyDescent="0.3">
      <c r="A14" t="s">
        <v>15</v>
      </c>
      <c r="B14" t="s">
        <v>32</v>
      </c>
      <c r="C14">
        <v>0.56083899999999998</v>
      </c>
      <c r="D14" t="s">
        <v>54</v>
      </c>
      <c r="H14">
        <v>0.6</v>
      </c>
      <c r="I14">
        <v>0.7</v>
      </c>
      <c r="J14">
        <f>COUNTIF($C$1:$C$350000,"&lt;0.7")</f>
        <v>30</v>
      </c>
      <c r="K14">
        <f t="shared" si="1"/>
        <v>0</v>
      </c>
      <c r="L14" s="2">
        <f t="shared" si="0"/>
        <v>0</v>
      </c>
    </row>
    <row r="15" spans="1:12" x14ac:dyDescent="0.3">
      <c r="A15" t="s">
        <v>16</v>
      </c>
      <c r="B15" t="s">
        <v>32</v>
      </c>
      <c r="C15">
        <v>0.51499099999999998</v>
      </c>
      <c r="D15" t="s">
        <v>55</v>
      </c>
      <c r="H15">
        <v>0.7</v>
      </c>
      <c r="I15">
        <v>0.79999999999999993</v>
      </c>
      <c r="J15">
        <f>COUNTIF($C$1:$C$350000,"&lt;0.8")</f>
        <v>30</v>
      </c>
      <c r="K15">
        <f t="shared" si="1"/>
        <v>0</v>
      </c>
      <c r="L15" s="2">
        <f t="shared" si="0"/>
        <v>0</v>
      </c>
    </row>
    <row r="16" spans="1:12" x14ac:dyDescent="0.3">
      <c r="A16" t="s">
        <v>17</v>
      </c>
      <c r="B16" t="s">
        <v>32</v>
      </c>
      <c r="C16">
        <v>0.56204399999999999</v>
      </c>
      <c r="D16" t="s">
        <v>56</v>
      </c>
      <c r="H16">
        <v>0.79999999999999993</v>
      </c>
      <c r="I16">
        <v>0.89999999999999991</v>
      </c>
      <c r="J16">
        <f>COUNTIF($C$1:$C$350000,"&lt;0.9")</f>
        <v>30</v>
      </c>
      <c r="K16">
        <f t="shared" si="1"/>
        <v>0</v>
      </c>
      <c r="L16" s="2">
        <f t="shared" si="0"/>
        <v>0</v>
      </c>
    </row>
    <row r="17" spans="1:12" x14ac:dyDescent="0.3">
      <c r="A17" t="s">
        <v>18</v>
      </c>
      <c r="B17" t="s">
        <v>32</v>
      </c>
      <c r="C17">
        <v>0.51496200000000003</v>
      </c>
      <c r="D17" t="s">
        <v>57</v>
      </c>
      <c r="H17">
        <v>0.89999999999999991</v>
      </c>
      <c r="I17">
        <v>0.99999999999999989</v>
      </c>
      <c r="J17">
        <f>COUNTIF($C$1:$C$350000,"&lt;1.0")</f>
        <v>30</v>
      </c>
      <c r="K17">
        <f t="shared" si="1"/>
        <v>0</v>
      </c>
      <c r="L17" s="2">
        <f t="shared" si="0"/>
        <v>0</v>
      </c>
    </row>
    <row r="18" spans="1:12" x14ac:dyDescent="0.3">
      <c r="A18" t="s">
        <v>19</v>
      </c>
      <c r="B18" t="s">
        <v>32</v>
      </c>
      <c r="C18">
        <v>0.53058000000000005</v>
      </c>
      <c r="D18" t="s">
        <v>58</v>
      </c>
      <c r="H18">
        <v>0.99999999999999989</v>
      </c>
      <c r="I18">
        <v>2</v>
      </c>
      <c r="J18">
        <f>COUNTIF($C$1:$C$350000,"&lt;2.0")</f>
        <v>30</v>
      </c>
      <c r="K18">
        <f t="shared" si="1"/>
        <v>0</v>
      </c>
      <c r="L18" s="2">
        <f t="shared" si="0"/>
        <v>0</v>
      </c>
    </row>
    <row r="19" spans="1:12" x14ac:dyDescent="0.3">
      <c r="A19" t="s">
        <v>20</v>
      </c>
      <c r="B19" t="s">
        <v>32</v>
      </c>
      <c r="C19">
        <v>0.53078000000000003</v>
      </c>
      <c r="D19" t="s">
        <v>59</v>
      </c>
      <c r="H19">
        <v>2</v>
      </c>
      <c r="I19">
        <v>5</v>
      </c>
      <c r="J19">
        <f>COUNTIF($C$1:$C$350000,"&lt;5.0")</f>
        <v>30</v>
      </c>
      <c r="K19">
        <f t="shared" si="1"/>
        <v>0</v>
      </c>
      <c r="L19" s="2">
        <f t="shared" si="0"/>
        <v>0</v>
      </c>
    </row>
    <row r="20" spans="1:12" x14ac:dyDescent="0.3">
      <c r="A20" t="s">
        <v>21</v>
      </c>
      <c r="B20" t="s">
        <v>32</v>
      </c>
      <c r="C20">
        <v>0.53736300000000004</v>
      </c>
      <c r="D20" t="s">
        <v>60</v>
      </c>
      <c r="H20">
        <v>5</v>
      </c>
      <c r="I20">
        <v>10</v>
      </c>
      <c r="J20">
        <f>COUNTIF($C$1:$C$350000,"&lt;10")</f>
        <v>30</v>
      </c>
      <c r="K20">
        <f t="shared" si="1"/>
        <v>0</v>
      </c>
      <c r="L20" s="2">
        <f t="shared" si="0"/>
        <v>0</v>
      </c>
    </row>
    <row r="21" spans="1:12" x14ac:dyDescent="0.3">
      <c r="A21" t="s">
        <v>22</v>
      </c>
      <c r="B21" t="s">
        <v>32</v>
      </c>
      <c r="C21">
        <v>0.56159700000000001</v>
      </c>
      <c r="D21" t="s">
        <v>61</v>
      </c>
      <c r="H21">
        <v>10</v>
      </c>
      <c r="J21">
        <f>COUNTIF($C$1:$C$350000,"&gt;10")</f>
        <v>0</v>
      </c>
      <c r="K21">
        <f>J21</f>
        <v>0</v>
      </c>
      <c r="L21" s="2">
        <f t="shared" si="0"/>
        <v>0</v>
      </c>
    </row>
    <row r="22" spans="1:12" x14ac:dyDescent="0.3">
      <c r="A22" t="s">
        <v>23</v>
      </c>
      <c r="B22" t="s">
        <v>32</v>
      </c>
      <c r="C22">
        <v>0.56184000000000001</v>
      </c>
      <c r="D22" t="s">
        <v>62</v>
      </c>
    </row>
    <row r="23" spans="1:12" x14ac:dyDescent="0.3">
      <c r="A23" t="s">
        <v>24</v>
      </c>
      <c r="B23" t="s">
        <v>32</v>
      </c>
      <c r="C23">
        <v>0.53069999999999995</v>
      </c>
      <c r="D23" t="s">
        <v>63</v>
      </c>
    </row>
    <row r="24" spans="1:12" x14ac:dyDescent="0.3">
      <c r="A24" t="s">
        <v>25</v>
      </c>
      <c r="B24" t="s">
        <v>32</v>
      </c>
      <c r="C24">
        <v>0.54618999999999995</v>
      </c>
      <c r="D24" t="s">
        <v>64</v>
      </c>
    </row>
    <row r="25" spans="1:12" x14ac:dyDescent="0.3">
      <c r="A25" t="s">
        <v>26</v>
      </c>
      <c r="B25" t="s">
        <v>32</v>
      </c>
      <c r="C25">
        <v>0.53068499999999996</v>
      </c>
      <c r="D25" t="s">
        <v>65</v>
      </c>
    </row>
    <row r="26" spans="1:12" x14ac:dyDescent="0.3">
      <c r="A26" t="s">
        <v>27</v>
      </c>
      <c r="B26" t="s">
        <v>32</v>
      </c>
      <c r="C26">
        <v>0.56193499999999996</v>
      </c>
      <c r="D26" t="s">
        <v>66</v>
      </c>
    </row>
    <row r="27" spans="1:12" x14ac:dyDescent="0.3">
      <c r="A27" t="s">
        <v>28</v>
      </c>
      <c r="B27" t="s">
        <v>32</v>
      </c>
      <c r="C27">
        <v>0.53044000000000002</v>
      </c>
      <c r="D27" t="s">
        <v>67</v>
      </c>
    </row>
    <row r="28" spans="1:12" x14ac:dyDescent="0.3">
      <c r="A28" t="s">
        <v>29</v>
      </c>
      <c r="B28" t="s">
        <v>32</v>
      </c>
      <c r="C28">
        <v>0.56202099999999999</v>
      </c>
      <c r="D28" t="s">
        <v>68</v>
      </c>
    </row>
    <row r="29" spans="1:12" x14ac:dyDescent="0.3">
      <c r="A29" t="s">
        <v>30</v>
      </c>
      <c r="B29" t="s">
        <v>32</v>
      </c>
      <c r="C29">
        <v>0.51504099999999997</v>
      </c>
      <c r="D29" t="s">
        <v>69</v>
      </c>
    </row>
    <row r="30" spans="1:12" x14ac:dyDescent="0.3">
      <c r="A30" t="s">
        <v>31</v>
      </c>
      <c r="B30" t="s">
        <v>32</v>
      </c>
      <c r="C30">
        <v>0.53048099999999998</v>
      </c>
      <c r="D30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" sqref="B2"/>
    </sheetView>
  </sheetViews>
  <sheetFormatPr defaultRowHeight="14.4" x14ac:dyDescent="0.3"/>
  <cols>
    <col min="1" max="1" width="8.33203125" customWidth="1"/>
    <col min="2" max="4" width="17.44140625" customWidth="1"/>
  </cols>
  <sheetData>
    <row r="1" spans="1:5" x14ac:dyDescent="0.3">
      <c r="B1" s="3" t="s">
        <v>71</v>
      </c>
      <c r="C1" s="3" t="s">
        <v>72</v>
      </c>
      <c r="D1" s="3" t="s">
        <v>73</v>
      </c>
      <c r="E1" s="3" t="s">
        <v>74</v>
      </c>
    </row>
    <row r="2" spans="1:5" x14ac:dyDescent="0.3">
      <c r="A2" t="s">
        <v>33</v>
      </c>
      <c r="B2">
        <v>5.79636</v>
      </c>
      <c r="C2">
        <v>7.6177380000000001</v>
      </c>
      <c r="D2">
        <v>1.624376</v>
      </c>
      <c r="E2">
        <v>1.709314</v>
      </c>
    </row>
    <row r="3" spans="1:5" x14ac:dyDescent="0.3">
      <c r="A3" t="s">
        <v>34</v>
      </c>
      <c r="B3">
        <v>2.317E-3</v>
      </c>
      <c r="C3">
        <v>1.1766E-2</v>
      </c>
      <c r="D3">
        <v>4.7439000000000002E-2</v>
      </c>
      <c r="E3">
        <v>4.5702E-2</v>
      </c>
    </row>
    <row r="4" spans="1:5" x14ac:dyDescent="0.3">
      <c r="A4" t="s">
        <v>35</v>
      </c>
      <c r="B4">
        <v>0.53288206674999972</v>
      </c>
      <c r="C4">
        <v>0.68775306935000358</v>
      </c>
      <c r="D4">
        <v>0.54821840630000118</v>
      </c>
      <c r="E4">
        <v>0.65455179369551186</v>
      </c>
    </row>
    <row r="5" spans="1:5" x14ac:dyDescent="0.3">
      <c r="A5" t="s">
        <v>36</v>
      </c>
      <c r="B5">
        <v>0.18308162213979562</v>
      </c>
      <c r="C5">
        <v>0.34036136668339972</v>
      </c>
      <c r="D5">
        <v>6.0957342886159255E-2</v>
      </c>
      <c r="E5">
        <v>0.17543061718233474</v>
      </c>
    </row>
    <row r="7" spans="1:5" x14ac:dyDescent="0.3">
      <c r="A7" t="s">
        <v>38</v>
      </c>
      <c r="B7" s="3" t="s">
        <v>71</v>
      </c>
      <c r="C7" s="3" t="s">
        <v>72</v>
      </c>
      <c r="D7" s="3" t="s">
        <v>73</v>
      </c>
      <c r="E7" s="3" t="s">
        <v>74</v>
      </c>
    </row>
    <row r="8" spans="1:5" x14ac:dyDescent="0.3">
      <c r="A8" t="s">
        <v>75</v>
      </c>
      <c r="B8" s="2">
        <v>0.1007</v>
      </c>
      <c r="C8" s="2">
        <v>0.10034999999999999</v>
      </c>
      <c r="D8" s="2">
        <v>1E-3</v>
      </c>
      <c r="E8" s="2">
        <v>1.811981201171875E-5</v>
      </c>
    </row>
    <row r="9" spans="1:5" x14ac:dyDescent="0.3">
      <c r="A9" t="s">
        <v>76</v>
      </c>
      <c r="B9" s="2">
        <v>2.0000000000000001E-4</v>
      </c>
      <c r="C9" s="2">
        <v>5.0000000000000001E-4</v>
      </c>
      <c r="D9" s="2">
        <v>0</v>
      </c>
      <c r="E9" s="2">
        <v>4.76837158203125E-6</v>
      </c>
    </row>
    <row r="10" spans="1:5" x14ac:dyDescent="0.3">
      <c r="A10" t="s">
        <v>77</v>
      </c>
      <c r="B10" s="2">
        <v>0</v>
      </c>
      <c r="C10" s="2">
        <v>5.0000000000000002E-5</v>
      </c>
      <c r="D10" s="2">
        <v>0</v>
      </c>
      <c r="E10" s="2">
        <v>0</v>
      </c>
    </row>
    <row r="11" spans="1:5" x14ac:dyDescent="0.3">
      <c r="A11" t="s">
        <v>78</v>
      </c>
      <c r="B11" s="2">
        <v>0</v>
      </c>
      <c r="C11" s="2">
        <v>0</v>
      </c>
      <c r="D11" s="2">
        <v>0</v>
      </c>
      <c r="E11" s="2">
        <v>0</v>
      </c>
    </row>
    <row r="12" spans="1:5" x14ac:dyDescent="0.3">
      <c r="A12" t="s">
        <v>79</v>
      </c>
      <c r="B12" s="2">
        <v>5.0000000000000002E-5</v>
      </c>
      <c r="C12" s="2">
        <v>0</v>
      </c>
      <c r="D12" s="2">
        <v>3.8699999999999998E-2</v>
      </c>
      <c r="E12" s="2">
        <v>5.5678367614746094E-2</v>
      </c>
    </row>
    <row r="13" spans="1:5" x14ac:dyDescent="0.3">
      <c r="A13" t="s">
        <v>80</v>
      </c>
      <c r="B13" s="2">
        <v>0.65710000000000002</v>
      </c>
      <c r="C13" s="2">
        <v>6.1449999999999998E-2</v>
      </c>
      <c r="D13" s="2">
        <v>0.86670000000000003</v>
      </c>
      <c r="E13" s="2">
        <v>0.42284297943115234</v>
      </c>
    </row>
    <row r="14" spans="1:5" x14ac:dyDescent="0.3">
      <c r="A14" t="s">
        <v>81</v>
      </c>
      <c r="B14" s="2">
        <v>0.14635000000000001</v>
      </c>
      <c r="C14" s="2">
        <v>0.47049999999999997</v>
      </c>
      <c r="D14" s="2">
        <v>6.9900000000000004E-2</v>
      </c>
      <c r="E14" s="2">
        <v>0.31696224212646484</v>
      </c>
    </row>
    <row r="15" spans="1:5" x14ac:dyDescent="0.3">
      <c r="A15" t="s">
        <v>82</v>
      </c>
      <c r="B15" s="2">
        <v>2.3599999999999999E-2</v>
      </c>
      <c r="C15" s="2">
        <v>0.16589999999999999</v>
      </c>
      <c r="D15" s="2">
        <v>1.47E-2</v>
      </c>
      <c r="E15" s="2">
        <v>9.0381622314453125E-2</v>
      </c>
    </row>
    <row r="16" spans="1:5" x14ac:dyDescent="0.3">
      <c r="A16" t="s">
        <v>83</v>
      </c>
      <c r="B16" s="2">
        <v>4.2500000000000003E-3</v>
      </c>
      <c r="C16" s="2">
        <v>7.7049999999999993E-2</v>
      </c>
      <c r="D16" s="2">
        <v>3.7000000000000002E-3</v>
      </c>
      <c r="E16" s="2">
        <v>3.8369178771972656E-2</v>
      </c>
    </row>
    <row r="17" spans="1:5" x14ac:dyDescent="0.3">
      <c r="A17" t="s">
        <v>84</v>
      </c>
      <c r="B17" s="2">
        <v>1.32E-2</v>
      </c>
      <c r="C17" s="2">
        <v>2.9749999999999999E-2</v>
      </c>
      <c r="D17" s="2">
        <v>2.5000000000000001E-3</v>
      </c>
      <c r="E17" s="2">
        <v>1.7006874084472656E-2</v>
      </c>
    </row>
    <row r="18" spans="1:5" x14ac:dyDescent="0.3">
      <c r="A18" t="s">
        <v>85</v>
      </c>
      <c r="B18" s="2">
        <v>5.3100000000000001E-2</v>
      </c>
      <c r="C18" s="2">
        <v>8.8400000000000006E-2</v>
      </c>
      <c r="D18" s="2">
        <v>2.8E-3</v>
      </c>
      <c r="E18" s="2">
        <v>5.8735847473144531E-2</v>
      </c>
    </row>
    <row r="19" spans="1:5" x14ac:dyDescent="0.3">
      <c r="A19" t="s">
        <v>86</v>
      </c>
      <c r="B19" s="2">
        <v>1.1999999999999999E-3</v>
      </c>
      <c r="C19" s="2">
        <v>5.8500000000000002E-3</v>
      </c>
      <c r="D19" s="2">
        <v>0</v>
      </c>
      <c r="E19" s="2">
        <v>0</v>
      </c>
    </row>
    <row r="20" spans="1:5" x14ac:dyDescent="0.3">
      <c r="A20" t="s">
        <v>87</v>
      </c>
      <c r="B20" s="2">
        <v>2.0000000000000001E-4</v>
      </c>
      <c r="C20" s="2">
        <v>2.0000000000000001E-4</v>
      </c>
      <c r="D20" s="2">
        <v>0</v>
      </c>
      <c r="E20" s="2">
        <v>0</v>
      </c>
    </row>
    <row r="21" spans="1:5" x14ac:dyDescent="0.3">
      <c r="A21" t="s">
        <v>88</v>
      </c>
      <c r="B21" s="2">
        <v>0</v>
      </c>
      <c r="C21" s="2">
        <v>0</v>
      </c>
      <c r="D21" s="2">
        <v>0</v>
      </c>
      <c r="E21" s="2">
        <v>0</v>
      </c>
    </row>
    <row r="23" spans="1:5" x14ac:dyDescent="0.3">
      <c r="B2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 Run</vt:lpstr>
      <vt:lpstr>Hard Coded List</vt:lpstr>
      <vt:lpstr>File Sourced List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Rushworth</dc:creator>
  <cp:lastModifiedBy>Lisa Rushworth</cp:lastModifiedBy>
  <dcterms:created xsi:type="dcterms:W3CDTF">2016-11-30T23:35:26Z</dcterms:created>
  <dcterms:modified xsi:type="dcterms:W3CDTF">2017-11-02T15:27:45Z</dcterms:modified>
</cp:coreProperties>
</file>